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9468"/>
  </bookViews>
  <sheets>
    <sheet name="Расчет Multi-Mech" sheetId="2" r:id="rId1"/>
    <sheet name="Лист1" sheetId="1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E8" i="2" l="1"/>
  <c r="D4" i="2" l="1"/>
  <c r="C14" i="2" s="1"/>
  <c r="H4" i="2"/>
  <c r="C18" i="2"/>
  <c r="G16" i="1"/>
  <c r="E14" i="2" l="1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1" i="3"/>
  <c r="C16" i="2"/>
  <c r="C20" i="2" s="1"/>
</calcChain>
</file>

<file path=xl/sharedStrings.xml><?xml version="1.0" encoding="utf-8"?>
<sst xmlns="http://schemas.openxmlformats.org/spreadsheetml/2006/main" count="269" uniqueCount="151">
  <si>
    <t>Высота</t>
  </si>
  <si>
    <t>А1</t>
  </si>
  <si>
    <t>В1</t>
  </si>
  <si>
    <t>С1</t>
  </si>
  <si>
    <t>Тип</t>
  </si>
  <si>
    <t>Лог. Высота</t>
  </si>
  <si>
    <t>Multi-Mech Mechanical Double Lift-Up Door Systems Power A1 Arm 145 mm White</t>
  </si>
  <si>
    <t>Multi-Mech Mechanical Double Lift-Up Door Systems Power A1 Arm 145 mm Grey</t>
  </si>
  <si>
    <t>Multi-Mech Mechanical Double Lift-Up Door Systems Power A1 Arm 145 mm Black</t>
  </si>
  <si>
    <t>Multi-Mech Mechanical Double Lift-Up Door Systems Power A1 Arm 145 mm Mocha</t>
  </si>
  <si>
    <t>Multi-Mech Mechanical Double Lift-Up Door Systems Power A1 Arm 145 mm Anthracite</t>
  </si>
  <si>
    <t>Multi-Mech Mechanical Double Lift-Up Door Systems Power B1 Arm 145 mm White</t>
  </si>
  <si>
    <t>Multi-Mech Mechanical Double Lift-Up Door Systems Power B1 Arm 145 mm Grey</t>
  </si>
  <si>
    <t>Multi-Mech Mechanical Double Lift-Up Door Systems Power B1 Arm 145 mm Black</t>
  </si>
  <si>
    <t>Multi-Mech Mechanical Double Lift-Up Door Systems Power B1 Arm 145 mm Mocha</t>
  </si>
  <si>
    <t>Multi-Mech Mechanical Double Lift-Up Door Systems Power B1 Arm 145 mm Anthracite</t>
  </si>
  <si>
    <t>Multi-Mech Mechanical Double Lift-Up Door Systems Power C1 Arm 145 mm White</t>
  </si>
  <si>
    <t>Multi-Mech Mechanical Double Lift-Up Door Systems Power C1 Arm 145 mm Grey</t>
  </si>
  <si>
    <t>Multi-Mech Mechanical Double Lift-Up Door Systems Power C1 Arm 145 mm Black</t>
  </si>
  <si>
    <t>Multi-Mech Mechanical Double Lift-Up Door Systems Power C1 Arm 145 mm Mocha</t>
  </si>
  <si>
    <t>Multi-Mech Mechanical Double Lift-Up Door Systems Power A1 Arm 195 mm White</t>
  </si>
  <si>
    <t>Multi-Mech Mechanical Double Lift-Up Door Systems Power A1 Arm 195 mm Grey</t>
  </si>
  <si>
    <t>Multi-Mech Mechanical Double Lift-Up Door Systems Power A1 Arm 195 mm Black</t>
  </si>
  <si>
    <t>Multi-Mech Mechanical Double Lift-Up Door Systems Power A1 Arm 195 mm Mocha</t>
  </si>
  <si>
    <t>Multi-Mech Mechanical Double Lift-Up Door Systems Power A1 Arm 195 mm Anthracite</t>
  </si>
  <si>
    <t>Multi-Mech Mechanical Double Lift-Up Door Systems Power B1 Arm 195 mm White</t>
  </si>
  <si>
    <t>Multi-Mech Mechanical Double Lift-Up Door Systems Power B1 Arm 195 mm Grey</t>
  </si>
  <si>
    <t>Multi-Mech Mechanical Double Lift-Up Door Systems Power B1 Arm 195 mm Black</t>
  </si>
  <si>
    <t>Multi-Mech Mechanical Double Lift-Up Door Systems Power B1 Arm 195 mm Mocha</t>
  </si>
  <si>
    <t>Multi-Mech Mechanical Double Lift-Up Door Systems Power B1 Arm 195 mm Anthracite</t>
  </si>
  <si>
    <t>Multi-Mech Mechanical Double Lift-Up Door Systems Power C1 Arm 195 mm White</t>
  </si>
  <si>
    <t>Multi-Mech Mechanical Double Lift-Up Door Systems Power C1 Arm 195 mm Grey</t>
  </si>
  <si>
    <t>Multi-Mech Mechanical Double Lift-Up Door Systems Power C1 Arm 195 mm Black</t>
  </si>
  <si>
    <t>Multi-Mech Mechanical Double Lift-Up Door Systems Power C1 Arm 195 mm Mocha</t>
  </si>
  <si>
    <t>Multi-Mech Mechanical Double Lift-Up Door Systems Power C1 Arm 195 mm Anthracite</t>
  </si>
  <si>
    <t>Multi-Mech Mechanical Double Lift-Up Door Systems Power A1 Arm 345 mm White</t>
  </si>
  <si>
    <t>Multi-Mech Mechanical Double Lift-Up Door Systems Power A1 Arm 345 mm Grey</t>
  </si>
  <si>
    <t>Multi-Mech Mechanical Double Lift-Up Door Systems Power A1 Arm 345 mm Black</t>
  </si>
  <si>
    <t>Multi-Mech Mechanical Double Lift-Up Door Systems Power A1 Arm 345 mm Mocha</t>
  </si>
  <si>
    <t>Multi-Mech Mechanical Double Lift-Up Door Systems Power A1 Arm 345 mm Anthracite</t>
  </si>
  <si>
    <t>Multi-Mech Mechanical Double Lift-Up Door Systems Power B1 Arm 345 mm White</t>
  </si>
  <si>
    <t>Multi-Mech Mechanical Double Lift-Up Door Systems Power B1 Arm 345 mm Grey</t>
  </si>
  <si>
    <t>Multi-Mech Mechanical Double Lift-Up Door Systems Power B1 Arm 345 mm Black</t>
  </si>
  <si>
    <t>Multi-Mech Mechanical Double Lift-Up Door Systems Power B1 Arm 345 mm Mocha</t>
  </si>
  <si>
    <t>Multi-Mech Mechanical Double Lift-Up Door Systems Power B1 Arm 345 mm Anthracite</t>
  </si>
  <si>
    <t>Multi-Mech Mechanical Double Lift-Up Door Systems Power C1 Arm 345 mm White</t>
  </si>
  <si>
    <t>Multi-Mech Mechanical Double Lift-Up Door Systems Power C1 Arm 345 mm Grey</t>
  </si>
  <si>
    <t>Multi-Mech Mechanical Double Lift-Up Door Systems Power C1 Arm 345 mm Black</t>
  </si>
  <si>
    <t>Multi-Mech Mechanical Double Lift-Up Door Systems Power C1 Arm 345 mm Mocha</t>
  </si>
  <si>
    <t>Multi-Mech Mechanical Double Lift-Up Door Systems Power C1 Arm 345 mm Anthracite</t>
  </si>
  <si>
    <t>A1</t>
  </si>
  <si>
    <t>B1</t>
  </si>
  <si>
    <t>C1</t>
  </si>
  <si>
    <t>Белый</t>
  </si>
  <si>
    <t>Серый</t>
  </si>
  <si>
    <t>Черный</t>
  </si>
  <si>
    <t>Мокка</t>
  </si>
  <si>
    <t>Антрацит</t>
  </si>
  <si>
    <t>A1145Белый</t>
  </si>
  <si>
    <t>A1145Серый</t>
  </si>
  <si>
    <t>A1145Черный</t>
  </si>
  <si>
    <t>A1145Мокка</t>
  </si>
  <si>
    <t>A1145Антрацит</t>
  </si>
  <si>
    <t>B1145Белый</t>
  </si>
  <si>
    <t>B1145Серый</t>
  </si>
  <si>
    <t>B1145Черный</t>
  </si>
  <si>
    <t>B1145Мокка</t>
  </si>
  <si>
    <t>B1145Антрацит</t>
  </si>
  <si>
    <t>C1145Белый</t>
  </si>
  <si>
    <t>C1145Серый</t>
  </si>
  <si>
    <t>C1145Черный</t>
  </si>
  <si>
    <t>C1145Мокка</t>
  </si>
  <si>
    <t>A1195Белый</t>
  </si>
  <si>
    <t>A1195Серый</t>
  </si>
  <si>
    <t>A1195Черный</t>
  </si>
  <si>
    <t>A1195Мокка</t>
  </si>
  <si>
    <t>A1195Антрацит</t>
  </si>
  <si>
    <t>B1195Белый</t>
  </si>
  <si>
    <t>B1195Серый</t>
  </si>
  <si>
    <t>B1195Черный</t>
  </si>
  <si>
    <t>B1195Мокка</t>
  </si>
  <si>
    <t>B1195Антрацит</t>
  </si>
  <si>
    <t>C1195Белый</t>
  </si>
  <si>
    <t>C1195Серый</t>
  </si>
  <si>
    <t>C1195Черный</t>
  </si>
  <si>
    <t>C1195Мокка</t>
  </si>
  <si>
    <t>C1195Антрацит</t>
  </si>
  <si>
    <t>A1345Белый</t>
  </si>
  <si>
    <t>A1345Серый</t>
  </si>
  <si>
    <t>A1345Черный</t>
  </si>
  <si>
    <t>A1345Мокка</t>
  </si>
  <si>
    <t>A1345Антрацит</t>
  </si>
  <si>
    <t>B1345Белый</t>
  </si>
  <si>
    <t>B1345Серый</t>
  </si>
  <si>
    <t>B1345Черный</t>
  </si>
  <si>
    <t>B1345Мокка</t>
  </si>
  <si>
    <t>B1345Антрацит</t>
  </si>
  <si>
    <t>C1345Белый</t>
  </si>
  <si>
    <t>C1345Серый</t>
  </si>
  <si>
    <t>C1345Черный</t>
  </si>
  <si>
    <t>C1345Мокка</t>
  </si>
  <si>
    <t>C1345Антрацит</t>
  </si>
  <si>
    <t>Лог высота</t>
  </si>
  <si>
    <t>Силовой блок</t>
  </si>
  <si>
    <t>МДФ</t>
  </si>
  <si>
    <t>ЛДСП</t>
  </si>
  <si>
    <t>Артикул</t>
  </si>
  <si>
    <t>Укажите толщину фасадов, мм</t>
  </si>
  <si>
    <t>Укажите суммарную высоту фасада, мм</t>
  </si>
  <si>
    <t>Укажите ширину фасада, мм</t>
  </si>
  <si>
    <t>Вес вашего фасада, гр.</t>
  </si>
  <si>
    <t>Расчет подъемника Multi-Mech</t>
  </si>
  <si>
    <t>Это тип вашего подъемника</t>
  </si>
  <si>
    <t>Необходимый вам силовой блок. Он уже интегрирован в подъемник</t>
  </si>
  <si>
    <t>Заберите ваш артикул для заказа</t>
  </si>
  <si>
    <t>Материал фасада ЛДСП или МДФ из выпадающего списка</t>
  </si>
  <si>
    <t>Длина плеча подъемника</t>
  </si>
  <si>
    <t>Укажите толщину фасадов в мм.</t>
  </si>
  <si>
    <t>Всего цветов 5. Выберите из выпадающего списка</t>
  </si>
  <si>
    <t>Выберите материал фасада</t>
  </si>
  <si>
    <t>Выбериnе цвет подъемника</t>
  </si>
  <si>
    <t>A1237Белый</t>
  </si>
  <si>
    <t>Multi-Mech Mechanical Double Lift-Up Door Systems Power A1 Arm 237 mm White</t>
  </si>
  <si>
    <t>A1237Серый</t>
  </si>
  <si>
    <t>Multi-Mech Mechanical Double Lift-Up Door Systems Power A1 Arm 237 mm Grey</t>
  </si>
  <si>
    <t>A1237Черный</t>
  </si>
  <si>
    <t>Multi-Mech Mechanical Double Lift-Up Door Systems Power A1 Arm 237 mm Black</t>
  </si>
  <si>
    <t>A1237Мокка</t>
  </si>
  <si>
    <t>Multi-Mech Mechanical Double Lift-Up Door Systems Power A1 Arm 237 mm Mocha</t>
  </si>
  <si>
    <t>A1237Антрацит</t>
  </si>
  <si>
    <t>Multi-Mech Mechanical Double Lift-Up Door Systems Power A1 Arm 237 mm Anthracite</t>
  </si>
  <si>
    <t>B1237Белый</t>
  </si>
  <si>
    <t>Multi-Mech Mechanical Double Lift-Up Door Systems Power B1 Arm 237 mm White</t>
  </si>
  <si>
    <t>B1237Серый</t>
  </si>
  <si>
    <t>Multi-Mech Mechanical Double Lift-Up Door Systems Power B1 Arm 237 mm Grey</t>
  </si>
  <si>
    <t>B1237Черный</t>
  </si>
  <si>
    <t>Multi-Mech Mechanical Double Lift-Up Door Systems Power B1 Arm 237 mm Black</t>
  </si>
  <si>
    <t>B1237Мокка</t>
  </si>
  <si>
    <t>Multi-Mech Mechanical Double Lift-Up Door Systems Power B1 Arm 237 mm Mocha</t>
  </si>
  <si>
    <t>B1237Антрацит</t>
  </si>
  <si>
    <t>Multi-Mech Mechanical Double Lift-Up Door Systems Power B1 Arm 237 mm Anthracite</t>
  </si>
  <si>
    <t>C1237Белый</t>
  </si>
  <si>
    <t>Multi-Mech Mechanical Double Lift-Up Door Systems Power C1 Arm 237 mm White</t>
  </si>
  <si>
    <t>C1237Серый</t>
  </si>
  <si>
    <t>Multi-Mech Mechanical Double Lift-Up Door Systems Power C1 Arm 237 mm Grey</t>
  </si>
  <si>
    <t>C1237Черный</t>
  </si>
  <si>
    <t>Multi-Mech Mechanical Double Lift-Up Door Systems Power C1 Arm 237 mm Black</t>
  </si>
  <si>
    <t>C1237Мокка</t>
  </si>
  <si>
    <t>Multi-Mech Mechanical Double Lift-Up Door Systems Power C1 Arm 237 mm Mocha</t>
  </si>
  <si>
    <t>C1237Антрацит</t>
  </si>
  <si>
    <t>Multi-Mech Mechanical Double Lift-Up Door Systems Power C1 Arm 237 mm Anthracite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</si>
</sst>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.5"/>
      <color theme="3" tint="-0.249977111117893"/>
      <name val="Calibri"/>
      <family val="2"/>
      <charset val="204"/>
      <scheme val="minor"/>
    </font>
    <font>
      <sz val="12.5"/>
      <color theme="3" tint="-0.249977111117893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6" borderId="1" xfId="0" applyFont="1" applyFill="1" applyBorder="1" applyAlignment="1">
      <alignment horizontal="center"/>
    </xf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" fillId="8" borderId="1" xfId="0" applyFont="1" applyFill="1" applyBorder="1"/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2" fillId="9" borderId="0" xfId="0" applyFont="1" applyFill="1"/>
    <xf numFmtId="0" fontId="0" fillId="9" borderId="0" xfId="0" applyFill="1"/>
    <xf numFmtId="0" fontId="5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vertical="center"/>
    </xf>
    <xf numFmtId="0" fontId="3" fillId="9" borderId="2" xfId="0" applyFont="1" applyFill="1" applyBorder="1" applyAlignment="1">
      <alignment vertical="center"/>
    </xf>
    <xf numFmtId="0" fontId="6" fillId="9" borderId="0" xfId="0" applyFont="1" applyFill="1" applyBorder="1" applyAlignment="1">
      <alignment horizontal="center" vertical="center"/>
    </xf>
    <xf numFmtId="0" fontId="9" fillId="9" borderId="0" xfId="0" applyFont="1" applyFill="1" applyAlignment="1">
      <alignment vertical="center" wrapText="1"/>
    </xf>
    <xf numFmtId="0" fontId="10" fillId="9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8" fillId="10" borderId="4" xfId="0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1" fontId="4" fillId="11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8" fillId="9" borderId="0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  <fill>
        <patternFill>
          <fgColor rgb="FFFF0000"/>
          <bgColor theme="0"/>
        </patternFill>
      </fill>
    </dxf>
    <dxf>
      <font>
        <color rgb="FFFF0000"/>
      </font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2"/>
  <sheetViews>
    <sheetView tabSelected="1" topLeftCell="A5" workbookViewId="0">
      <selection activeCell="C20" sqref="C20"/>
    </sheetView>
  </sheetViews>
  <sheetFormatPr defaultRowHeight="14.4" x14ac:dyDescent="0.3"/>
  <cols>
    <col min="1" max="1" width="19.6640625" style="12" customWidth="1"/>
    <col min="2" max="2" width="53.33203125" customWidth="1"/>
    <col min="3" max="3" width="23" customWidth="1"/>
    <col min="4" max="4" width="4.21875" customWidth="1"/>
    <col min="5" max="5" width="43.6640625" customWidth="1"/>
    <col min="6" max="6" width="34.44140625" customWidth="1"/>
    <col min="7" max="7" width="12.33203125" customWidth="1"/>
  </cols>
  <sheetData>
    <row r="1" spans="1:27" s="12" customFormat="1" ht="9" customHeight="1" thickBot="1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s="12" customFormat="1" ht="35.4" customHeight="1" thickBot="1" x14ac:dyDescent="0.35">
      <c r="A2" s="14"/>
      <c r="B2" s="27" t="s">
        <v>111</v>
      </c>
      <c r="C2" s="2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s="12" customFormat="1" ht="13.05" customHeight="1" thickBot="1" x14ac:dyDescent="0.35">
      <c r="A3" s="14"/>
      <c r="B3" s="18"/>
      <c r="C3" s="18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34.799999999999997" customHeight="1" thickBot="1" x14ac:dyDescent="0.35">
      <c r="A4" s="14"/>
      <c r="B4" s="16" t="s">
        <v>119</v>
      </c>
      <c r="C4" s="22" t="s">
        <v>104</v>
      </c>
      <c r="D4" s="13">
        <f>VLOOKUP(C4,Лист1!C22:D23,2,0)</f>
        <v>780</v>
      </c>
      <c r="E4" s="19" t="s">
        <v>115</v>
      </c>
      <c r="F4" s="14"/>
      <c r="G4" s="13" t="s">
        <v>102</v>
      </c>
      <c r="H4" s="13">
        <f>IF(AND(C8&gt;=Лист1!A2,C8&lt;=Лист1!B2),Лист1!I2,
IF(AND(C8&gt;=Лист1!A3,C8&lt;=Лист1!B3),Лист1!I3,
IF(AND(C8&gt;=Лист1!A4,C8&lt;=Лист1!B4),Лист1!I4,
IF(AND(C8&gt;=Лист1!A5,C8&lt;=Лист1!B5),Лист1!I5,
IF(AND(C8&gt;=Лист1!A6,C8&lt;=Лист1!B6),Лист1!I6,
IF(AND(C8&gt;=Лист1!A7,C8&lt;=Лист1!B7),Лист1!I7,
IF(AND(C8&gt;=Лист1!A8,C8&lt;=Лист1!B8),Лист1!I8,
IF(AND(C8&gt;=Лист1!A9,C8&lt;=Лист1!B9),Лист1!I9,
IF(AND(C8&gt;=Лист1!A10,C8&lt;=Лист1!B10),Лист1!I10,
IF(AND(C8&gt;=Лист1!A11,C8&lt;=Лист1!B11),Лист1!I11,
IF(AND(C8&gt;=Лист1!A12,C8&lt;=Лист1!B12),Лист1!I12,
IF(AND(C8&gt;=Лист1!A13,C8&lt;=Лист1!B13),Лист1!I13,0))))))))))))</f>
        <v>3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s="12" customFormat="1" ht="7.05" customHeight="1" thickBot="1" x14ac:dyDescent="0.35">
      <c r="A5" s="14"/>
      <c r="B5" s="26"/>
      <c r="C5" s="26"/>
      <c r="D5" s="13"/>
      <c r="E5" s="20"/>
      <c r="F5" s="14"/>
      <c r="G5" s="13"/>
      <c r="H5" s="13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s="12" customFormat="1" ht="30.6" customHeight="1" thickBot="1" x14ac:dyDescent="0.35">
      <c r="A6" s="14"/>
      <c r="B6" s="16" t="s">
        <v>107</v>
      </c>
      <c r="C6" s="22">
        <v>16</v>
      </c>
      <c r="D6" s="14"/>
      <c r="E6" s="19" t="s">
        <v>117</v>
      </c>
      <c r="F6" s="14"/>
      <c r="G6" s="13"/>
      <c r="H6" s="13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s="12" customFormat="1" ht="7.05" customHeight="1" thickBot="1" x14ac:dyDescent="0.35">
      <c r="A7" s="14"/>
      <c r="B7" s="26"/>
      <c r="C7" s="26"/>
      <c r="D7" s="14"/>
      <c r="E7" s="19"/>
      <c r="F7" s="14"/>
      <c r="G7" s="13"/>
      <c r="H7" s="13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51" thickBot="1" x14ac:dyDescent="0.35">
      <c r="A8" s="14"/>
      <c r="B8" s="16" t="s">
        <v>108</v>
      </c>
      <c r="C8" s="22">
        <v>1000</v>
      </c>
      <c r="D8" s="14"/>
      <c r="E8" s="19" t="str">
        <f>IF(C8&lt;480,"Слишком низкий корпус для нашего подъемника",IF(C8&gt;1040,"Слишком высокий шкаф вы запланировали","Суммарная высота двух фасадов должна находится в интервале от 480 до 1040 мм."))</f>
        <v>Суммарная высота двух фасадов должна находится в интервале от 480 до 1040 мм.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s="12" customFormat="1" ht="7.05" customHeight="1" thickBot="1" x14ac:dyDescent="0.35">
      <c r="A9" s="14"/>
      <c r="B9" s="26"/>
      <c r="C9" s="26"/>
      <c r="D9" s="14"/>
      <c r="E9" s="19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s="12" customFormat="1" ht="35.4" customHeight="1" thickBot="1" x14ac:dyDescent="0.35">
      <c r="A10" s="14"/>
      <c r="B10" s="16" t="s">
        <v>109</v>
      </c>
      <c r="C10" s="22">
        <v>600</v>
      </c>
      <c r="D10" s="14"/>
      <c r="E10" s="21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s="12" customFormat="1" ht="7.05" customHeight="1" thickBot="1" x14ac:dyDescent="0.35">
      <c r="A11" s="14"/>
      <c r="B11" s="26"/>
      <c r="C11" s="26"/>
      <c r="D11" s="14"/>
      <c r="E11" s="2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s="12" customFormat="1" ht="34.200000000000003" thickBot="1" x14ac:dyDescent="0.35">
      <c r="A12" s="14"/>
      <c r="B12" s="16" t="s">
        <v>120</v>
      </c>
      <c r="C12" s="22" t="s">
        <v>54</v>
      </c>
      <c r="D12" s="14"/>
      <c r="E12" s="19" t="s">
        <v>118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s="12" customFormat="1" ht="13.05" customHeight="1" thickBot="1" x14ac:dyDescent="0.35">
      <c r="A13" s="14"/>
      <c r="B13" s="26"/>
      <c r="C13" s="26"/>
      <c r="D13" s="14"/>
      <c r="E13" s="2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34.200000000000003" thickBot="1" x14ac:dyDescent="0.35">
      <c r="A14" s="14"/>
      <c r="B14" s="15" t="s">
        <v>110</v>
      </c>
      <c r="C14" s="23">
        <f>(C6/1000)*D4*(C8/1000)*(C10/1000)*1000+100</f>
        <v>7588</v>
      </c>
      <c r="D14" s="14"/>
      <c r="E14" s="19" t="str">
        <f>IF(H4=2,
IF(C14&lt;2300,"Слишком легкие фасады",IF(C14&gt;14500,"Слишком тяжелые фасады","Это вес ваших фасадов с учетом ручки (100 гр.)")),
IF(H4=3,
IF(C14&lt;2400,"Слишком легкие фасады",IF(C14&gt;15000,"Слишком тяжелые фасады","Это вес ваших фасадов с учетом ручки (100 гр.)")),
IF(H4=4,
IF(C14&lt;2500,"Слишком легкие фасады",IF(C14&gt;17000,"Слишком тяжелые фасады","Это вес ваших фасадов с учетом ручки (100 гр.)")),
IF(H4=5,
IF(C14&lt;2600,"Слишком легкие фасады",IF(C14&gt;18000,"Слишком тяжелые фасады","Это вес ваших фасадов с учетом ручки (100 гр.)")),
IF(H4=6,
IF(C14&lt;2800,"Слишком легкие фасады",IF(C14&gt;19000,"Слишком тяжелые фасады","Это вес ваших фасадов с учетом ручки (100 гр.)")),
IF(H4=7,
IF(C14&lt;2900,"Слишком легкие фасады",IF(C14&gt;19500,"Слишком тяжелые фасады","Это вес ваших фасадов с учетом ручки (100 гр.)")),
IF(H4=8,
IF(C14&lt;3200,"Слишком легкие фасады",IF(C14&gt;21000,"Слишком тяжелые фасады","Это вес ваших фасадов с учетом ручки (100 гр.)")),
IF(H4=9,
IF(C14&lt;3500,"Слишком легкие фасады",IF(C14&gt;21500,"Слишком тяжелые фасады","Это вес ваших фасадов с учетом ручки (100 гр.)")),
IF(H4=10,
IF(C14&lt;4000,"Слишком легкие фасады",IF(C14&gt;24000,"Слишком тяжелые фасады","Это вес ваших фасадов с учетом ручки (100 гр.)")),
IF(H4=11,
IF(C14&lt;4500,"Слишком легкие фасады",IF(C14&gt;25000,"Слишком тяжелые фасады","Это вес ваших фасадов с учетом ручки (100 гр.)")),
IF(H4=12,
IF(C14&lt;5000,"Слишком легкие фасады",IF(C14&gt;27000,"Слишком тяжелые фасады","Это вес ваших фасадов с учетом ручки (100 гр.)")),
IF(H4=13,
IF(C14&lt;5500,"Слишком легкие фасады",IF(C14&gt;29000,"Слишком тяжелые фасады","Это вес ваших фасадов с учетом ручки (100 гр.)")),
"Это вес ваших фасадов с учетом ручки (100 гр.)"))))))))))))</f>
        <v>Это вес ваших фасадов с учетом ручки (100 гр.)</v>
      </c>
      <c r="F14" s="19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s="12" customFormat="1" ht="7.05" customHeight="1" thickBot="1" x14ac:dyDescent="0.35">
      <c r="A15" s="14"/>
      <c r="B15" s="26"/>
      <c r="C15" s="26"/>
      <c r="D15" s="14"/>
      <c r="E15" s="19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30.6" customHeight="1" thickBot="1" x14ac:dyDescent="0.35">
      <c r="A16" s="14"/>
      <c r="B16" s="15" t="s">
        <v>116</v>
      </c>
      <c r="C16" s="24">
        <f>IF(AND(C8&gt;=Лист1!A17,'Расчет Multi-Mech'!C8&lt;=Лист1!B17),Лист1!C17,
IF(AND(C8&gt;=Лист1!A18,'Расчет Multi-Mech'!C8&lt;=Лист1!B18),Лист1!C18,
IF(AND(C8&gt;=Лист1!A19,'Расчет Multi-Mech'!C8&lt;=Лист1!B19),Лист1!C19,
IF(AND(C8&gt;=Лист1!A20,'Расчет Multi-Mech'!C8&lt;=Лист1!B20),Лист1!C20,"Вам нужен другой подъемник"))))</f>
        <v>345</v>
      </c>
      <c r="D16" s="14"/>
      <c r="E16" s="19" t="s">
        <v>112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41" s="12" customFormat="1" ht="7.05" customHeight="1" thickBot="1" x14ac:dyDescent="0.35">
      <c r="A17" s="14"/>
      <c r="B17" s="26"/>
      <c r="C17" s="26"/>
      <c r="D17" s="14"/>
      <c r="E17" s="19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41" ht="32.4" customHeight="1" thickBot="1" x14ac:dyDescent="0.35">
      <c r="A18" s="14"/>
      <c r="B18" s="15" t="s">
        <v>103</v>
      </c>
      <c r="C18" s="24" t="str">
        <f ca="1">IF(H4=Лист1!I2,
IF(AND(C14&gt;=INDIRECT("Лист1!C"&amp;Лист1!I2),C14&lt;=INDIRECT("Лист1!D"&amp;Лист1!I2)),"A1",
IF(AND(C14&gt;=INDIRECT("Лист1!E"&amp;Лист1!I2),C14&lt;=INDIRECT("Лист1!F"&amp;Лист1!I2)),"B1",
IF(AND(C14&gt;=INDIRECT("Лист1!G"&amp;Лист1!I2),C14&lt;=INDIRECT("Лист1!H"&amp;Лист1!I2)),"C1","Вес не для этой высоты"))),
IF(H4=Лист1!I3,
IF(AND(C14&gt;=INDIRECT("Лист1!C"&amp;Лист1!I3),C14&lt;=INDIRECT("Лист1!D"&amp;Лист1!I3)),"A1",
IF(AND(C14&gt;=INDIRECT("Лист1!E"&amp;Лист1!I3),C14&lt;=INDIRECT("Лист1!F"&amp;Лист1!I3)),"B1",
IF(AND(C14&gt;=INDIRECT("Лист1!G"&amp;Лист1!I3),C14&lt;=INDIRECT("Лист1!H"&amp;Лист1!I3)),"C1","Вес не для этой высоты"))),
IF(H4=Лист1!I4,
IF(AND(C14&gt;=INDIRECT("Лист1!C"&amp;Лист1!I4),C14&lt;=INDIRECT("Лист1!D"&amp;Лист1!I4)),"A1",
IF(AND(C14&gt;=INDIRECT("Лист1!E"&amp;Лист1!I4),C14&lt;=INDIRECT("Лист1!F"&amp;Лист1!I4)),"B1",
IF(AND(C14&gt;=INDIRECT("Лист1!G"&amp;Лист1!I4),C14&lt;=INDIRECT("Лист1!H"&amp;Лист1!I4)),"C1","Вес не для этой высоты"))),
IF(H4=Лист1!I5,
IF(AND(C14&gt;=INDIRECT("Лист1!C"&amp;Лист1!I5),C14&lt;=INDIRECT("Лист1!D"&amp;Лист1!I5)),"A1",
IF(AND(C14&gt;=INDIRECT("Лист1!E"&amp;Лист1!I5),C14&lt;=INDIRECT("Лист1!F"&amp;Лист1!I5)),"B1",
IF(AND(C14&gt;=INDIRECT("Лист1!G"&amp;Лист1!I5),C14&lt;=INDIRECT("Лист1!H"&amp;Лист1!I5)),"C1","Вес не для этой высоты"))),
IF(H4=Лист1!I6,
IF(AND(C14&gt;=INDIRECT("Лист1!C"&amp;Лист1!I6),C14&lt;=INDIRECT("Лист1!D"&amp;Лист1!I6)),"A1",
IF(AND(C14&gt;=INDIRECT("Лист1!E"&amp;Лист1!I6),C14&lt;=INDIRECT("Лист1!F"&amp;Лист1!I6)),"B1",
IF(AND(C14&gt;=INDIRECT("Лист1!G"&amp;Лист1!I6),C14&lt;=INDIRECT("Лист1!H"&amp;Лист1!I6)),"C1","Вес не для этой высоты"))),
IF(H4=Лист1!I7,
IF(AND(C14&gt;=INDIRECT("Лист1!C"&amp;Лист1!I7),C14&lt;=INDIRECT("Лист1!D"&amp;Лист1!I7)),"A1",
IF(AND(C14&gt;=INDIRECT("Лист1!E"&amp;Лист1!I7),C14&lt;=INDIRECT("Лист1!F"&amp;Лист1!I7)),"B1",
IF(AND(C14&gt;=INDIRECT("Лист1!G"&amp;Лист1!I7),C14&lt;=INDIRECT("Лист1!H"&amp;Лист1!I7)),"C1","Вес не для этой высоты"))),
IF(H4=Лист1!I8,
IF(AND(C14&gt;=INDIRECT("Лист1!C"&amp;Лист1!I8),C14&lt;=INDIRECT("Лист1!D"&amp;Лист1!I8)),"A1",
IF(AND(C14&gt;=INDIRECT("Лист1!E"&amp;Лист1!I8),C14&lt;=INDIRECT("Лист1!F"&amp;Лист1!I8)),"B1",
IF(AND(C14&gt;=INDIRECT("Лист1!G"&amp;Лист1!I8),C14&lt;=INDIRECT("Лист1!H"&amp;Лист1!I8)),"C1","Вес не для этой высоты"))),
IF(H4=Лист1!I9,
IF(AND(C14&gt;=INDIRECT("Лист1!C"&amp;Лист1!I9),C14&lt;=INDIRECT("Лист1!D"&amp;Лист1!I9)),"A1",
IF(AND(C14&gt;=INDIRECT("Лист1!E"&amp;Лист1!I9),C14&lt;=INDIRECT("Лист1!F"&amp;Лист1!I9)),"B1",
IF(AND(C14&gt;=INDIRECT("Лист1!G"&amp;Лист1!I9),C14&lt;=INDIRECT("Лист1!H"&amp;Лист1!I9)),"C1","Вес не для этой высоты"))),
IF(H4=Лист1!I10,
IF(AND(C14&gt;=INDIRECT("Лист1!C"&amp;Лист1!I10),C14&lt;=INDIRECT("Лист1!D"&amp;Лист1!I10)),"A1",
IF(AND(C14&gt;=INDIRECT("Лист1!E"&amp;Лист1!I10),C14&lt;=INDIRECT("Лист1!F"&amp;Лист1!I10)),"B1",
IF(AND(C14&gt;=INDIRECT("Лист1!G"&amp;Лист1!I10),C14&lt;=INDIRECT("Лист1!H"&amp;Лист1!I10)),"C1","Вес не для этой высоты"))),
IF(H4=Лист1!I11,
IF(AND(C14&gt;=INDIRECT("Лист1!C"&amp;Лист1!I11),C14&lt;=INDIRECT("Лист1!D"&amp;Лист1!I11)),"A1",
IF(AND(C14&gt;=INDIRECT("Лист1!E"&amp;Лист1!I11),C14&lt;=INDIRECT("Лист1!F"&amp;Лист1!I11)),"B1",
IF(AND(C14&gt;=INDIRECT("Лист1!G"&amp;Лист1!I11),C14&lt;=INDIRECT("Лист1!H"&amp;Лист1!I11)),"C1","Вес не для этой высоты"))),
IF(H4=Лист1!I12,
IF(AND(C14&gt;=INDIRECT("Лист1!C"&amp;Лист1!I12),C14&lt;=INDIRECT("Лист1!D"&amp;Лист1!I12)),"A1",
IF(AND(C14&gt;=INDIRECT("Лист1!E"&amp;Лист1!I12),C14&lt;=INDIRECT("Лист1!F"&amp;Лист1!I12)),"B1",
IF(AND(C14&gt;=INDIRECT("Лист1!G"&amp;Лист1!I12),C14&lt;=INDIRECT("Лист1!H"&amp;Лист1!I12)),"C1","Вес не для этой высоты"))),
IF(H4=Лист1!I13,
IF(AND(C14&gt;=INDIRECT("Лист1!C"&amp;Лист1!I13),C14&lt;=INDIRECT("Лист1!D"&amp;Лист1!I13)),"A1",
IF(AND(C14&gt;=INDIRECT("Лист1!E"&amp;Лист1!I13),C14&lt;=INDIRECT("Лист1!F"&amp;Лист1!I13)),"B1",
IF(AND(C14&gt;=INDIRECT("Лист1!G"&amp;Лист1!I13),C14&lt;=INDIRECT("Лист1!H"&amp;Лист1!I13)),"C1","Вес не для этой высоты"))),"Ошибка. Проверьте данные"
))))))))))))</f>
        <v>B1</v>
      </c>
      <c r="D18" s="14"/>
      <c r="E18" s="19" t="s">
        <v>113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41" s="12" customFormat="1" ht="13.05" customHeight="1" thickBot="1" x14ac:dyDescent="0.35">
      <c r="A19" s="14"/>
      <c r="B19" s="26"/>
      <c r="C19" s="26"/>
      <c r="D19" s="14"/>
      <c r="E19" s="19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41" ht="33.6" customHeight="1" thickBot="1" x14ac:dyDescent="0.35">
      <c r="A20" s="14"/>
      <c r="B20" s="17" t="s">
        <v>106</v>
      </c>
      <c r="C20" s="25">
        <f ca="1">IFERROR(VLOOKUP(CONCATENATE(C18,C16,C12),Лист1!K1:L59,2,0),"Не получается у нас как-то посчитать")</f>
        <v>12408471000103</v>
      </c>
      <c r="D20" s="14"/>
      <c r="E20" s="19" t="s">
        <v>114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41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4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41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4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41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4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4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1:41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</row>
    <row r="57" spans="1:41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</row>
    <row r="58" spans="1:41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</row>
    <row r="59" spans="1:41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</row>
    <row r="60" spans="1:4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</row>
    <row r="61" spans="1:4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</row>
    <row r="62" spans="1:41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</row>
    <row r="63" spans="1:41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</row>
    <row r="64" spans="1:41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</row>
    <row r="65" spans="1:41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</row>
    <row r="66" spans="1:41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</row>
    <row r="67" spans="1:41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</row>
    <row r="68" spans="1:41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</row>
    <row r="69" spans="1:41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</row>
    <row r="70" spans="1:41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</row>
    <row r="71" spans="1:41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</row>
    <row r="72" spans="1:41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</row>
    <row r="73" spans="1:41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</row>
    <row r="74" spans="1:41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</row>
    <row r="75" spans="1:41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</row>
    <row r="76" spans="1:41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</row>
    <row r="77" spans="1:41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</row>
    <row r="78" spans="1:41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</row>
    <row r="79" spans="1:41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</row>
    <row r="80" spans="1:41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</row>
    <row r="84" spans="1:41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</row>
    <row r="86" spans="1:41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</row>
    <row r="89" spans="1:41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</row>
    <row r="91" spans="1:41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</row>
    <row r="93" spans="1:41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</row>
    <row r="94" spans="1:41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</row>
    <row r="95" spans="1:41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</row>
    <row r="96" spans="1:41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</row>
    <row r="97" spans="1:41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</row>
    <row r="98" spans="1:41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</row>
    <row r="100" spans="1:41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</row>
    <row r="101" spans="1:41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</row>
    <row r="103" spans="1:41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</row>
    <row r="104" spans="1:41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</row>
    <row r="106" spans="1:41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</row>
    <row r="107" spans="1:41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</row>
    <row r="108" spans="1:41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</row>
    <row r="109" spans="1:41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</row>
    <row r="110" spans="1:41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</row>
    <row r="111" spans="1:41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</row>
    <row r="112" spans="1:41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</row>
    <row r="113" spans="1:41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</row>
    <row r="114" spans="1:41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</row>
    <row r="115" spans="1:41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</row>
    <row r="116" spans="1:41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</row>
    <row r="117" spans="1:41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</row>
    <row r="118" spans="1:41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</row>
    <row r="119" spans="1:41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</row>
    <row r="120" spans="1:41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</row>
    <row r="121" spans="1:41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</row>
    <row r="122" spans="1:41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</row>
    <row r="123" spans="1:41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</row>
    <row r="124" spans="1:41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</row>
    <row r="125" spans="1:41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</row>
    <row r="126" spans="1:41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</row>
    <row r="127" spans="1:41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</row>
    <row r="128" spans="1:41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</row>
    <row r="129" spans="1:41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</row>
    <row r="130" spans="1:41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</row>
    <row r="131" spans="1:41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</row>
    <row r="132" spans="1:41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</row>
    <row r="133" spans="1:41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</row>
    <row r="134" spans="1:41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</row>
    <row r="135" spans="1:41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</row>
    <row r="136" spans="1:41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</row>
    <row r="137" spans="1:41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</row>
    <row r="138" spans="1:41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</row>
    <row r="139" spans="1:41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</row>
    <row r="140" spans="1:41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</row>
    <row r="141" spans="1:41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</row>
    <row r="142" spans="1:41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</row>
    <row r="143" spans="1:41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</row>
    <row r="144" spans="1:41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</row>
    <row r="145" spans="1:41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</row>
    <row r="146" spans="1:41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</row>
    <row r="147" spans="1:41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</row>
    <row r="148" spans="1:41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</row>
    <row r="149" spans="1:41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</row>
    <row r="150" spans="1:41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</row>
    <row r="151" spans="1:41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</row>
    <row r="152" spans="1:41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</row>
    <row r="153" spans="1:41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</row>
    <row r="154" spans="1:41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</row>
    <row r="155" spans="1:41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</row>
    <row r="156" spans="1:41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</row>
    <row r="157" spans="1:41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</row>
    <row r="158" spans="1:41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</row>
    <row r="159" spans="1:41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</row>
    <row r="160" spans="1:41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</row>
    <row r="161" spans="1:41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</row>
    <row r="162" spans="1:41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</row>
    <row r="163" spans="1:41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</row>
    <row r="164" spans="1:41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</row>
    <row r="165" spans="1:41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</row>
    <row r="166" spans="1:41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</row>
    <row r="167" spans="1:41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</row>
    <row r="168" spans="1:41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</row>
    <row r="169" spans="1:41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</row>
    <row r="170" spans="1:41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</row>
    <row r="171" spans="1:41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</row>
    <row r="172" spans="1:41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</row>
    <row r="173" spans="1:41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</row>
    <row r="174" spans="1:41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</row>
    <row r="175" spans="1:41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</row>
    <row r="176" spans="1:41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</row>
    <row r="177" spans="1:41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</row>
    <row r="178" spans="1:41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</row>
    <row r="179" spans="1:41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</row>
    <row r="180" spans="1:41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</row>
    <row r="181" spans="1:41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</row>
    <row r="182" spans="1:41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</row>
    <row r="183" spans="1:41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</row>
    <row r="184" spans="1:41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</row>
    <row r="185" spans="1:41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</row>
    <row r="186" spans="1:41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</row>
    <row r="187" spans="1:41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</row>
    <row r="188" spans="1:41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</row>
    <row r="189" spans="1:41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</row>
    <row r="190" spans="1:41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</row>
    <row r="191" spans="1:41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</row>
    <row r="192" spans="1:41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</row>
    <row r="193" spans="1:41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</row>
    <row r="194" spans="1:41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</row>
    <row r="195" spans="1:41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</row>
    <row r="196" spans="1:41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</row>
    <row r="197" spans="1:41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</row>
    <row r="198" spans="1:41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</row>
    <row r="199" spans="1:41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</row>
    <row r="200" spans="1:41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</row>
    <row r="201" spans="1:41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</row>
    <row r="202" spans="1:41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</row>
    <row r="203" spans="1:41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</row>
    <row r="204" spans="1:41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</row>
    <row r="205" spans="1:41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</row>
    <row r="206" spans="1:41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</row>
    <row r="207" spans="1:41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</row>
    <row r="208" spans="1:41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</row>
    <row r="209" spans="1:41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</row>
    <row r="210" spans="1:41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</row>
    <row r="211" spans="1:41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</row>
    <row r="212" spans="1:41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</row>
    <row r="213" spans="1:41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</row>
    <row r="214" spans="1:41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</row>
    <row r="215" spans="1:41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</row>
    <row r="216" spans="1:41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</row>
    <row r="217" spans="1:41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</row>
    <row r="218" spans="1:41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</row>
    <row r="219" spans="1:41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</row>
    <row r="220" spans="1:41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</row>
    <row r="221" spans="1:41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</row>
    <row r="222" spans="1:41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</row>
    <row r="223" spans="1:41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</row>
    <row r="224" spans="1:41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</row>
    <row r="225" spans="1:41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</row>
    <row r="226" spans="1:41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</row>
    <row r="227" spans="1:41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</row>
    <row r="228" spans="1:41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</row>
    <row r="229" spans="1:41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</row>
    <row r="230" spans="1:41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</row>
    <row r="231" spans="1:41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</row>
    <row r="232" spans="1:41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</row>
    <row r="233" spans="1:41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</row>
    <row r="234" spans="1:41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</row>
    <row r="235" spans="1:41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</row>
    <row r="236" spans="1:41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</row>
    <row r="237" spans="1:41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</row>
    <row r="238" spans="1:41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</row>
    <row r="239" spans="1:41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</row>
    <row r="240" spans="1:41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</row>
    <row r="241" spans="1:41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</row>
    <row r="242" spans="1:41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</row>
  </sheetData>
  <sheetProtection password="EF37" sheet="1" objects="1" scenarios="1"/>
  <mergeCells count="9">
    <mergeCell ref="B9:C9"/>
    <mergeCell ref="B2:C2"/>
    <mergeCell ref="B19:C19"/>
    <mergeCell ref="B17:C17"/>
    <mergeCell ref="B13:C13"/>
    <mergeCell ref="B15:C15"/>
    <mergeCell ref="B11:C11"/>
    <mergeCell ref="B7:C7"/>
    <mergeCell ref="B5:C5"/>
  </mergeCells>
  <conditionalFormatting sqref="E8">
    <cfRule type="expression" dxfId="3" priority="3">
      <formula>$C$8&gt;1040</formula>
    </cfRule>
    <cfRule type="expression" dxfId="2" priority="4">
      <formula>$C$8&lt;480</formula>
    </cfRule>
  </conditionalFormatting>
  <conditionalFormatting sqref="E14">
    <cfRule type="containsText" dxfId="1" priority="1" operator="containsText" text="Слишком тяжелые фасады">
      <formula>NOT(ISERROR(SEARCH("Слишком тяжелые фасады",E14)))</formula>
    </cfRule>
    <cfRule type="containsText" dxfId="0" priority="2" operator="containsText" text="Слишком легкие фасады">
      <formula>NOT(ISERROR(SEARCH("Слишком легкие фасады",E14)))</formula>
    </cfRule>
  </conditionalFormatting>
  <pageMargins left="0.7" right="0.7" top="0.75" bottom="0.75" header="0.3" footer="0.3"/>
  <pageSetup paperSize="9" orientation="portrait" r:id="rId1"/>
  <ignoredErrors>
    <ignoredError sqref="C2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Лист1!$A$28:$A$29</xm:f>
          </x14:formula1>
          <xm:sqref>C4</xm:sqref>
        </x14:dataValidation>
        <x14:dataValidation type="list" allowBlank="1" showInputMessage="1" showErrorMessage="1">
          <x14:formula1>
            <xm:f>Лист1!$A$22:$A$26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33" workbookViewId="0">
      <selection activeCell="L59" sqref="L59"/>
    </sheetView>
  </sheetViews>
  <sheetFormatPr defaultRowHeight="14.4" x14ac:dyDescent="0.3"/>
  <cols>
    <col min="1" max="1" width="9.109375" customWidth="1"/>
    <col min="2" max="2" width="9" customWidth="1"/>
    <col min="7" max="7" width="9.88671875" bestFit="1" customWidth="1"/>
    <col min="9" max="9" width="11.88671875" customWidth="1"/>
    <col min="10" max="10" width="12.44140625" customWidth="1"/>
    <col min="11" max="11" width="18.109375" customWidth="1"/>
    <col min="12" max="12" width="16.6640625" customWidth="1"/>
    <col min="13" max="13" width="73.6640625" bestFit="1" customWidth="1"/>
  </cols>
  <sheetData>
    <row r="1" spans="1:13" x14ac:dyDescent="0.3">
      <c r="A1" s="34" t="s">
        <v>0</v>
      </c>
      <c r="B1" s="35"/>
      <c r="C1" s="29" t="s">
        <v>1</v>
      </c>
      <c r="D1" s="29"/>
      <c r="E1" s="30" t="s">
        <v>2</v>
      </c>
      <c r="F1" s="30"/>
      <c r="G1" s="31" t="s">
        <v>3</v>
      </c>
      <c r="H1" s="31"/>
      <c r="I1" s="9" t="s">
        <v>5</v>
      </c>
      <c r="K1" s="12" t="s">
        <v>58</v>
      </c>
      <c r="L1" s="10">
        <v>12408161000101</v>
      </c>
      <c r="M1" t="s">
        <v>6</v>
      </c>
    </row>
    <row r="2" spans="1:13" x14ac:dyDescent="0.3">
      <c r="A2" s="1">
        <v>1001</v>
      </c>
      <c r="B2" s="1">
        <v>1040</v>
      </c>
      <c r="C2" s="2">
        <v>2300</v>
      </c>
      <c r="D2" s="2">
        <v>5000</v>
      </c>
      <c r="E2" s="3">
        <v>5000</v>
      </c>
      <c r="F2" s="3">
        <v>9000</v>
      </c>
      <c r="G2" s="4">
        <v>9000</v>
      </c>
      <c r="H2" s="4">
        <v>14500</v>
      </c>
      <c r="I2" s="8">
        <v>2</v>
      </c>
      <c r="K2" s="12" t="s">
        <v>59</v>
      </c>
      <c r="L2" s="10">
        <v>12408161000103</v>
      </c>
      <c r="M2" t="s">
        <v>7</v>
      </c>
    </row>
    <row r="3" spans="1:13" x14ac:dyDescent="0.3">
      <c r="A3" s="1">
        <v>901</v>
      </c>
      <c r="B3" s="1">
        <v>1000</v>
      </c>
      <c r="C3" s="2">
        <v>2400</v>
      </c>
      <c r="D3" s="2">
        <v>5500</v>
      </c>
      <c r="E3" s="3">
        <v>5500</v>
      </c>
      <c r="F3" s="3">
        <v>9500</v>
      </c>
      <c r="G3" s="4">
        <v>9500</v>
      </c>
      <c r="H3" s="4">
        <v>15000</v>
      </c>
      <c r="I3" s="8">
        <v>3</v>
      </c>
      <c r="K3" s="12" t="s">
        <v>60</v>
      </c>
      <c r="L3" s="10">
        <v>12408161000105</v>
      </c>
      <c r="M3" t="s">
        <v>8</v>
      </c>
    </row>
    <row r="4" spans="1:13" x14ac:dyDescent="0.3">
      <c r="A4" s="1">
        <v>861</v>
      </c>
      <c r="B4" s="1">
        <v>900</v>
      </c>
      <c r="C4" s="2">
        <v>2500</v>
      </c>
      <c r="D4" s="2">
        <v>6000</v>
      </c>
      <c r="E4" s="3">
        <v>6000</v>
      </c>
      <c r="F4" s="3">
        <v>11000</v>
      </c>
      <c r="G4" s="4">
        <v>11000</v>
      </c>
      <c r="H4" s="4">
        <v>17000</v>
      </c>
      <c r="I4" s="8">
        <v>4</v>
      </c>
      <c r="K4" s="12" t="s">
        <v>61</v>
      </c>
      <c r="L4" s="10">
        <v>12408161000106</v>
      </c>
      <c r="M4" t="s">
        <v>9</v>
      </c>
    </row>
    <row r="5" spans="1:13" x14ac:dyDescent="0.3">
      <c r="A5" s="1">
        <v>801</v>
      </c>
      <c r="B5" s="1">
        <v>860</v>
      </c>
      <c r="C5" s="2">
        <v>2600</v>
      </c>
      <c r="D5" s="2">
        <v>6500</v>
      </c>
      <c r="E5" s="3">
        <v>6500</v>
      </c>
      <c r="F5" s="3">
        <v>11500</v>
      </c>
      <c r="G5" s="4">
        <v>11500</v>
      </c>
      <c r="H5" s="4">
        <v>18000</v>
      </c>
      <c r="I5" s="8">
        <v>5</v>
      </c>
      <c r="K5" s="12" t="s">
        <v>62</v>
      </c>
      <c r="L5" s="10">
        <v>12408161000107</v>
      </c>
      <c r="M5" t="s">
        <v>10</v>
      </c>
    </row>
    <row r="6" spans="1:13" x14ac:dyDescent="0.3">
      <c r="A6" s="1">
        <v>761</v>
      </c>
      <c r="B6" s="1">
        <v>800</v>
      </c>
      <c r="C6" s="2">
        <v>2800</v>
      </c>
      <c r="D6" s="2">
        <v>7200</v>
      </c>
      <c r="E6" s="3">
        <v>7200</v>
      </c>
      <c r="F6" s="3">
        <v>12500</v>
      </c>
      <c r="G6" s="4">
        <v>12500</v>
      </c>
      <c r="H6" s="4">
        <v>19000</v>
      </c>
      <c r="I6" s="8">
        <v>6</v>
      </c>
      <c r="K6" s="12" t="s">
        <v>63</v>
      </c>
      <c r="L6" s="10">
        <v>12408171000101</v>
      </c>
      <c r="M6" t="s">
        <v>11</v>
      </c>
    </row>
    <row r="7" spans="1:13" x14ac:dyDescent="0.3">
      <c r="A7" s="1">
        <v>721</v>
      </c>
      <c r="B7" s="1">
        <v>760</v>
      </c>
      <c r="C7" s="2">
        <v>2900</v>
      </c>
      <c r="D7" s="2">
        <v>7500</v>
      </c>
      <c r="E7" s="3">
        <v>7500</v>
      </c>
      <c r="F7" s="3">
        <v>13000</v>
      </c>
      <c r="G7" s="4">
        <v>13000</v>
      </c>
      <c r="H7" s="4">
        <v>19500</v>
      </c>
      <c r="I7" s="8">
        <v>7</v>
      </c>
      <c r="K7" s="12" t="s">
        <v>64</v>
      </c>
      <c r="L7" s="10">
        <v>12408171000103</v>
      </c>
      <c r="M7" t="s">
        <v>12</v>
      </c>
    </row>
    <row r="8" spans="1:13" x14ac:dyDescent="0.3">
      <c r="A8" s="1">
        <v>701</v>
      </c>
      <c r="B8" s="1">
        <v>720</v>
      </c>
      <c r="C8" s="2">
        <v>3200</v>
      </c>
      <c r="D8" s="2">
        <v>8000</v>
      </c>
      <c r="E8" s="3">
        <v>8000</v>
      </c>
      <c r="F8" s="3">
        <v>14000</v>
      </c>
      <c r="G8" s="4">
        <v>14000</v>
      </c>
      <c r="H8" s="4">
        <v>21000</v>
      </c>
      <c r="I8" s="8">
        <v>8</v>
      </c>
      <c r="K8" s="12" t="s">
        <v>65</v>
      </c>
      <c r="L8" s="10">
        <v>12408171000105</v>
      </c>
      <c r="M8" t="s">
        <v>13</v>
      </c>
    </row>
    <row r="9" spans="1:13" x14ac:dyDescent="0.3">
      <c r="A9" s="1">
        <v>651</v>
      </c>
      <c r="B9" s="1">
        <v>700</v>
      </c>
      <c r="C9" s="2">
        <v>3500</v>
      </c>
      <c r="D9" s="2">
        <v>8500</v>
      </c>
      <c r="E9" s="3">
        <v>8500</v>
      </c>
      <c r="F9" s="3">
        <v>14500</v>
      </c>
      <c r="G9" s="4">
        <v>14500</v>
      </c>
      <c r="H9" s="4">
        <v>21500</v>
      </c>
      <c r="I9" s="8">
        <v>9</v>
      </c>
      <c r="K9" s="12" t="s">
        <v>66</v>
      </c>
      <c r="L9" s="10">
        <v>12408171000106</v>
      </c>
      <c r="M9" t="s">
        <v>14</v>
      </c>
    </row>
    <row r="10" spans="1:13" x14ac:dyDescent="0.3">
      <c r="A10" s="1">
        <v>601</v>
      </c>
      <c r="B10" s="1">
        <v>650</v>
      </c>
      <c r="C10" s="2">
        <v>4000</v>
      </c>
      <c r="D10" s="2">
        <v>9000</v>
      </c>
      <c r="E10" s="3">
        <v>9000</v>
      </c>
      <c r="F10" s="3">
        <v>16000</v>
      </c>
      <c r="G10" s="4">
        <v>16000</v>
      </c>
      <c r="H10" s="4">
        <v>24000</v>
      </c>
      <c r="I10" s="8">
        <v>10</v>
      </c>
      <c r="K10" s="12" t="s">
        <v>67</v>
      </c>
      <c r="L10" s="10">
        <v>12408171000107</v>
      </c>
      <c r="M10" t="s">
        <v>15</v>
      </c>
    </row>
    <row r="11" spans="1:13" x14ac:dyDescent="0.3">
      <c r="A11" s="1">
        <v>561</v>
      </c>
      <c r="B11" s="1">
        <v>600</v>
      </c>
      <c r="C11" s="2">
        <v>4500</v>
      </c>
      <c r="D11" s="2">
        <v>10000</v>
      </c>
      <c r="E11" s="3">
        <v>10000</v>
      </c>
      <c r="F11" s="3">
        <v>17000</v>
      </c>
      <c r="G11" s="4">
        <v>17000</v>
      </c>
      <c r="H11" s="4">
        <v>25000</v>
      </c>
      <c r="I11" s="8">
        <v>11</v>
      </c>
      <c r="K11" s="12" t="s">
        <v>68</v>
      </c>
      <c r="L11" s="10">
        <v>12408181000101</v>
      </c>
      <c r="M11" t="s">
        <v>16</v>
      </c>
    </row>
    <row r="12" spans="1:13" x14ac:dyDescent="0.3">
      <c r="A12" s="1">
        <v>501</v>
      </c>
      <c r="B12" s="1">
        <v>560</v>
      </c>
      <c r="C12" s="2">
        <v>5000</v>
      </c>
      <c r="D12" s="2">
        <v>10500</v>
      </c>
      <c r="E12" s="3">
        <v>10500</v>
      </c>
      <c r="F12" s="3">
        <v>17500</v>
      </c>
      <c r="G12" s="4">
        <v>17500</v>
      </c>
      <c r="H12" s="4">
        <v>27000</v>
      </c>
      <c r="I12" s="8">
        <v>12</v>
      </c>
      <c r="K12" s="12" t="s">
        <v>69</v>
      </c>
      <c r="L12" s="10">
        <v>12408181000103</v>
      </c>
      <c r="M12" t="s">
        <v>17</v>
      </c>
    </row>
    <row r="13" spans="1:13" x14ac:dyDescent="0.3">
      <c r="A13" s="1">
        <v>480</v>
      </c>
      <c r="B13" s="1">
        <v>500</v>
      </c>
      <c r="C13" s="2">
        <v>5500</v>
      </c>
      <c r="D13" s="2">
        <v>11500</v>
      </c>
      <c r="E13" s="3">
        <v>11500</v>
      </c>
      <c r="F13" s="3">
        <v>20000</v>
      </c>
      <c r="G13" s="4">
        <v>20000</v>
      </c>
      <c r="H13" s="4">
        <v>29000</v>
      </c>
      <c r="I13" s="8">
        <v>13</v>
      </c>
      <c r="K13" s="12" t="s">
        <v>70</v>
      </c>
      <c r="L13" s="10">
        <v>12408181000105</v>
      </c>
      <c r="M13" t="s">
        <v>18</v>
      </c>
    </row>
    <row r="14" spans="1:13" x14ac:dyDescent="0.3">
      <c r="K14" s="12" t="s">
        <v>71</v>
      </c>
      <c r="L14" s="10">
        <v>12408181000106</v>
      </c>
      <c r="M14" t="s">
        <v>19</v>
      </c>
    </row>
    <row r="15" spans="1:13" x14ac:dyDescent="0.3">
      <c r="K15" s="12" t="s">
        <v>72</v>
      </c>
      <c r="L15" s="10">
        <v>12408261000101</v>
      </c>
      <c r="M15" t="s">
        <v>20</v>
      </c>
    </row>
    <row r="16" spans="1:13" x14ac:dyDescent="0.3">
      <c r="A16" s="32" t="s">
        <v>0</v>
      </c>
      <c r="B16" s="33"/>
      <c r="C16" s="5" t="s">
        <v>4</v>
      </c>
      <c r="G16">
        <f ca="1">INDIRECT("A" &amp; 2)</f>
        <v>1001</v>
      </c>
      <c r="K16" s="12" t="s">
        <v>73</v>
      </c>
      <c r="L16" s="10">
        <v>12408261000103</v>
      </c>
      <c r="M16" t="s">
        <v>21</v>
      </c>
    </row>
    <row r="17" spans="1:13" x14ac:dyDescent="0.3">
      <c r="A17" s="7">
        <v>450</v>
      </c>
      <c r="B17" s="7">
        <v>599</v>
      </c>
      <c r="C17" s="6">
        <v>145</v>
      </c>
      <c r="K17" s="12" t="s">
        <v>74</v>
      </c>
      <c r="L17" s="10">
        <v>12408261000105</v>
      </c>
      <c r="M17" t="s">
        <v>22</v>
      </c>
    </row>
    <row r="18" spans="1:13" x14ac:dyDescent="0.3">
      <c r="A18" s="7">
        <v>600</v>
      </c>
      <c r="B18" s="7">
        <v>699</v>
      </c>
      <c r="C18" s="6">
        <v>195</v>
      </c>
      <c r="K18" s="12" t="s">
        <v>75</v>
      </c>
      <c r="L18" s="10">
        <v>12408261000106</v>
      </c>
      <c r="M18" t="s">
        <v>23</v>
      </c>
    </row>
    <row r="19" spans="1:13" x14ac:dyDescent="0.3">
      <c r="A19" s="7">
        <v>700</v>
      </c>
      <c r="B19" s="7">
        <v>859</v>
      </c>
      <c r="C19" s="6">
        <v>237</v>
      </c>
      <c r="K19" s="12" t="s">
        <v>76</v>
      </c>
      <c r="L19" s="10">
        <v>12408261000107</v>
      </c>
      <c r="M19" t="s">
        <v>24</v>
      </c>
    </row>
    <row r="20" spans="1:13" x14ac:dyDescent="0.3">
      <c r="A20" s="7">
        <v>860</v>
      </c>
      <c r="B20" s="7">
        <v>1040</v>
      </c>
      <c r="C20" s="6">
        <v>345</v>
      </c>
      <c r="K20" s="12" t="s">
        <v>77</v>
      </c>
      <c r="L20" s="10">
        <v>12408271000101</v>
      </c>
      <c r="M20" t="s">
        <v>25</v>
      </c>
    </row>
    <row r="21" spans="1:13" x14ac:dyDescent="0.3">
      <c r="K21" s="12" t="s">
        <v>78</v>
      </c>
      <c r="L21" s="10">
        <v>12408271000103</v>
      </c>
      <c r="M21" t="s">
        <v>26</v>
      </c>
    </row>
    <row r="22" spans="1:13" x14ac:dyDescent="0.3">
      <c r="A22" t="s">
        <v>53</v>
      </c>
      <c r="C22" t="s">
        <v>104</v>
      </c>
      <c r="D22">
        <v>780</v>
      </c>
      <c r="K22" s="12" t="s">
        <v>79</v>
      </c>
      <c r="L22" s="10">
        <v>12408271000105</v>
      </c>
      <c r="M22" t="s">
        <v>27</v>
      </c>
    </row>
    <row r="23" spans="1:13" x14ac:dyDescent="0.3">
      <c r="A23" t="s">
        <v>54</v>
      </c>
      <c r="C23" t="s">
        <v>105</v>
      </c>
      <c r="D23">
        <v>670</v>
      </c>
      <c r="K23" s="12" t="s">
        <v>80</v>
      </c>
      <c r="L23" s="10">
        <v>12408271000106</v>
      </c>
      <c r="M23" t="s">
        <v>28</v>
      </c>
    </row>
    <row r="24" spans="1:13" x14ac:dyDescent="0.3">
      <c r="A24" t="s">
        <v>57</v>
      </c>
      <c r="K24" s="12" t="s">
        <v>81</v>
      </c>
      <c r="L24" s="10">
        <v>12408271000107</v>
      </c>
      <c r="M24" t="s">
        <v>29</v>
      </c>
    </row>
    <row r="25" spans="1:13" x14ac:dyDescent="0.3">
      <c r="A25" t="s">
        <v>55</v>
      </c>
      <c r="K25" s="12" t="s">
        <v>82</v>
      </c>
      <c r="L25" s="10">
        <v>12408281000101</v>
      </c>
      <c r="M25" t="s">
        <v>30</v>
      </c>
    </row>
    <row r="26" spans="1:13" x14ac:dyDescent="0.3">
      <c r="A26" t="s">
        <v>56</v>
      </c>
      <c r="K26" s="12" t="s">
        <v>83</v>
      </c>
      <c r="L26" s="10">
        <v>12408281000103</v>
      </c>
      <c r="M26" t="s">
        <v>31</v>
      </c>
    </row>
    <row r="27" spans="1:13" x14ac:dyDescent="0.3">
      <c r="K27" s="12" t="s">
        <v>84</v>
      </c>
      <c r="L27" s="10">
        <v>12408281000105</v>
      </c>
      <c r="M27" t="s">
        <v>32</v>
      </c>
    </row>
    <row r="28" spans="1:13" x14ac:dyDescent="0.3">
      <c r="A28" t="s">
        <v>104</v>
      </c>
      <c r="K28" s="12" t="s">
        <v>85</v>
      </c>
      <c r="L28" s="10">
        <v>12408281000106</v>
      </c>
      <c r="M28" t="s">
        <v>33</v>
      </c>
    </row>
    <row r="29" spans="1:13" x14ac:dyDescent="0.3">
      <c r="A29" t="s">
        <v>105</v>
      </c>
      <c r="K29" s="12" t="s">
        <v>86</v>
      </c>
      <c r="L29" s="10">
        <v>12408281000107</v>
      </c>
      <c r="M29" t="s">
        <v>34</v>
      </c>
    </row>
    <row r="30" spans="1:13" x14ac:dyDescent="0.3">
      <c r="K30" s="12" t="s">
        <v>121</v>
      </c>
      <c r="L30" s="10">
        <v>12408561000101</v>
      </c>
      <c r="M30" t="s">
        <v>122</v>
      </c>
    </row>
    <row r="31" spans="1:13" x14ac:dyDescent="0.3">
      <c r="K31" s="12" t="s">
        <v>123</v>
      </c>
      <c r="L31" s="10">
        <v>12408561000103</v>
      </c>
      <c r="M31" t="s">
        <v>124</v>
      </c>
    </row>
    <row r="32" spans="1:13" x14ac:dyDescent="0.3">
      <c r="K32" s="12" t="s">
        <v>125</v>
      </c>
      <c r="L32" s="10">
        <v>12408561000105</v>
      </c>
      <c r="M32" t="s">
        <v>126</v>
      </c>
    </row>
    <row r="33" spans="11:13" x14ac:dyDescent="0.3">
      <c r="K33" s="12" t="s">
        <v>127</v>
      </c>
      <c r="L33" s="10">
        <v>12408561000106</v>
      </c>
      <c r="M33" t="s">
        <v>128</v>
      </c>
    </row>
    <row r="34" spans="11:13" x14ac:dyDescent="0.3">
      <c r="K34" s="12" t="s">
        <v>129</v>
      </c>
      <c r="L34" s="10">
        <v>12408561000107</v>
      </c>
      <c r="M34" t="s">
        <v>130</v>
      </c>
    </row>
    <row r="35" spans="11:13" x14ac:dyDescent="0.3">
      <c r="K35" s="12" t="s">
        <v>131</v>
      </c>
      <c r="L35" s="10">
        <v>12408571000101</v>
      </c>
      <c r="M35" t="s">
        <v>132</v>
      </c>
    </row>
    <row r="36" spans="11:13" x14ac:dyDescent="0.3">
      <c r="K36" s="12" t="s">
        <v>133</v>
      </c>
      <c r="L36" s="10">
        <v>12408571000103</v>
      </c>
      <c r="M36" t="s">
        <v>134</v>
      </c>
    </row>
    <row r="37" spans="11:13" x14ac:dyDescent="0.3">
      <c r="K37" s="12" t="s">
        <v>135</v>
      </c>
      <c r="L37" s="10">
        <v>12408571000105</v>
      </c>
      <c r="M37" t="s">
        <v>136</v>
      </c>
    </row>
    <row r="38" spans="11:13" x14ac:dyDescent="0.3">
      <c r="K38" s="12" t="s">
        <v>137</v>
      </c>
      <c r="L38" s="10">
        <v>12408571000106</v>
      </c>
      <c r="M38" t="s">
        <v>138</v>
      </c>
    </row>
    <row r="39" spans="11:13" x14ac:dyDescent="0.3">
      <c r="K39" s="12" t="s">
        <v>139</v>
      </c>
      <c r="L39" s="10">
        <v>12408571000107</v>
      </c>
      <c r="M39" t="s">
        <v>140</v>
      </c>
    </row>
    <row r="40" spans="11:13" x14ac:dyDescent="0.3">
      <c r="K40" s="12" t="s">
        <v>141</v>
      </c>
      <c r="L40" s="10">
        <v>12408581000101</v>
      </c>
      <c r="M40" t="s">
        <v>142</v>
      </c>
    </row>
    <row r="41" spans="11:13" x14ac:dyDescent="0.3">
      <c r="K41" s="12" t="s">
        <v>143</v>
      </c>
      <c r="L41" s="10">
        <v>12408581000103</v>
      </c>
      <c r="M41" t="s">
        <v>144</v>
      </c>
    </row>
    <row r="42" spans="11:13" x14ac:dyDescent="0.3">
      <c r="K42" s="12" t="s">
        <v>145</v>
      </c>
      <c r="L42" s="10">
        <v>12408581000105</v>
      </c>
      <c r="M42" t="s">
        <v>146</v>
      </c>
    </row>
    <row r="43" spans="11:13" x14ac:dyDescent="0.3">
      <c r="K43" s="12" t="s">
        <v>147</v>
      </c>
      <c r="L43" s="10">
        <v>12408581000106</v>
      </c>
      <c r="M43" t="s">
        <v>148</v>
      </c>
    </row>
    <row r="44" spans="11:13" s="12" customFormat="1" x14ac:dyDescent="0.3">
      <c r="K44" s="12" t="s">
        <v>149</v>
      </c>
      <c r="L44" s="10">
        <v>12408581000107</v>
      </c>
      <c r="M44" s="12" t="s">
        <v>150</v>
      </c>
    </row>
    <row r="45" spans="11:13" x14ac:dyDescent="0.3">
      <c r="K45" s="12" t="s">
        <v>87</v>
      </c>
      <c r="L45" s="10">
        <v>12408461000101</v>
      </c>
      <c r="M45" t="s">
        <v>35</v>
      </c>
    </row>
    <row r="46" spans="11:13" x14ac:dyDescent="0.3">
      <c r="K46" s="12" t="s">
        <v>88</v>
      </c>
      <c r="L46" s="10">
        <v>12408461000103</v>
      </c>
      <c r="M46" t="s">
        <v>36</v>
      </c>
    </row>
    <row r="47" spans="11:13" x14ac:dyDescent="0.3">
      <c r="K47" s="12" t="s">
        <v>89</v>
      </c>
      <c r="L47" s="10">
        <v>12408461000105</v>
      </c>
      <c r="M47" t="s">
        <v>37</v>
      </c>
    </row>
    <row r="48" spans="11:13" x14ac:dyDescent="0.3">
      <c r="K48" s="12" t="s">
        <v>90</v>
      </c>
      <c r="L48" s="10">
        <v>12408461000106</v>
      </c>
      <c r="M48" t="s">
        <v>38</v>
      </c>
    </row>
    <row r="49" spans="11:13" x14ac:dyDescent="0.3">
      <c r="K49" s="12" t="s">
        <v>91</v>
      </c>
      <c r="L49" s="10">
        <v>12408461000107</v>
      </c>
      <c r="M49" t="s">
        <v>39</v>
      </c>
    </row>
    <row r="50" spans="11:13" x14ac:dyDescent="0.3">
      <c r="K50" s="12" t="s">
        <v>92</v>
      </c>
      <c r="L50" s="10">
        <v>12408471000101</v>
      </c>
      <c r="M50" t="s">
        <v>40</v>
      </c>
    </row>
    <row r="51" spans="11:13" x14ac:dyDescent="0.3">
      <c r="K51" s="12" t="s">
        <v>93</v>
      </c>
      <c r="L51" s="10">
        <v>12408471000103</v>
      </c>
      <c r="M51" t="s">
        <v>41</v>
      </c>
    </row>
    <row r="52" spans="11:13" x14ac:dyDescent="0.3">
      <c r="K52" s="12" t="s">
        <v>94</v>
      </c>
      <c r="L52" s="10">
        <v>12408471000105</v>
      </c>
      <c r="M52" t="s">
        <v>42</v>
      </c>
    </row>
    <row r="53" spans="11:13" x14ac:dyDescent="0.3">
      <c r="K53" s="12" t="s">
        <v>95</v>
      </c>
      <c r="L53" s="10">
        <v>12408471000106</v>
      </c>
      <c r="M53" t="s">
        <v>43</v>
      </c>
    </row>
    <row r="54" spans="11:13" x14ac:dyDescent="0.3">
      <c r="K54" s="12" t="s">
        <v>96</v>
      </c>
      <c r="L54" s="10">
        <v>12408471000107</v>
      </c>
      <c r="M54" t="s">
        <v>44</v>
      </c>
    </row>
    <row r="55" spans="11:13" x14ac:dyDescent="0.3">
      <c r="K55" s="12" t="s">
        <v>97</v>
      </c>
      <c r="L55" s="10">
        <v>12408481000101</v>
      </c>
      <c r="M55" t="s">
        <v>45</v>
      </c>
    </row>
    <row r="56" spans="11:13" x14ac:dyDescent="0.3">
      <c r="K56" s="12" t="s">
        <v>98</v>
      </c>
      <c r="L56" s="10">
        <v>12408481000103</v>
      </c>
      <c r="M56" t="s">
        <v>46</v>
      </c>
    </row>
    <row r="57" spans="11:13" x14ac:dyDescent="0.3">
      <c r="K57" s="12" t="s">
        <v>99</v>
      </c>
      <c r="L57" s="10">
        <v>12408481000105</v>
      </c>
      <c r="M57" t="s">
        <v>47</v>
      </c>
    </row>
    <row r="58" spans="11:13" x14ac:dyDescent="0.3">
      <c r="K58" s="12" t="s">
        <v>100</v>
      </c>
      <c r="L58" s="10">
        <v>12408481000106</v>
      </c>
      <c r="M58" t="s">
        <v>48</v>
      </c>
    </row>
    <row r="59" spans="11:13" x14ac:dyDescent="0.3">
      <c r="K59" s="12" t="s">
        <v>101</v>
      </c>
      <c r="L59" s="10">
        <v>12408481000107</v>
      </c>
      <c r="M59" t="s">
        <v>49</v>
      </c>
    </row>
  </sheetData>
  <mergeCells count="5">
    <mergeCell ref="C1:D1"/>
    <mergeCell ref="E1:F1"/>
    <mergeCell ref="G1:H1"/>
    <mergeCell ref="A16:B16"/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8"/>
  <sheetViews>
    <sheetView topLeftCell="A21" workbookViewId="0">
      <selection activeCell="K36" sqref="K36"/>
    </sheetView>
  </sheetViews>
  <sheetFormatPr defaultRowHeight="14.4" x14ac:dyDescent="0.3"/>
  <cols>
    <col min="2" max="2" width="9" customWidth="1"/>
    <col min="3" max="3" width="10.21875" style="11" customWidth="1"/>
    <col min="4" max="4" width="12" customWidth="1"/>
    <col min="5" max="5" width="14.5546875" customWidth="1"/>
  </cols>
  <sheetData>
    <row r="1" spans="2:5" x14ac:dyDescent="0.3">
      <c r="B1" t="s">
        <v>50</v>
      </c>
      <c r="C1" s="11">
        <v>145</v>
      </c>
      <c r="D1" t="s">
        <v>53</v>
      </c>
      <c r="E1" t="str">
        <f>CONCATENATE(B1,C1,D1)</f>
        <v>A1145Белый</v>
      </c>
    </row>
    <row r="2" spans="2:5" x14ac:dyDescent="0.3">
      <c r="B2" t="s">
        <v>50</v>
      </c>
      <c r="C2" s="11">
        <v>145</v>
      </c>
      <c r="D2" t="s">
        <v>54</v>
      </c>
      <c r="E2" t="str">
        <f t="shared" ref="E2:E58" si="0">CONCATENATE(B2,C2,D2)</f>
        <v>A1145Серый</v>
      </c>
    </row>
    <row r="3" spans="2:5" x14ac:dyDescent="0.3">
      <c r="B3" t="s">
        <v>50</v>
      </c>
      <c r="C3" s="11">
        <v>145</v>
      </c>
      <c r="D3" t="s">
        <v>55</v>
      </c>
      <c r="E3" t="str">
        <f t="shared" si="0"/>
        <v>A1145Черный</v>
      </c>
    </row>
    <row r="4" spans="2:5" x14ac:dyDescent="0.3">
      <c r="B4" t="s">
        <v>50</v>
      </c>
      <c r="C4" s="11">
        <v>145</v>
      </c>
      <c r="D4" t="s">
        <v>56</v>
      </c>
      <c r="E4" t="str">
        <f t="shared" si="0"/>
        <v>A1145Мокка</v>
      </c>
    </row>
    <row r="5" spans="2:5" x14ac:dyDescent="0.3">
      <c r="B5" t="s">
        <v>50</v>
      </c>
      <c r="C5" s="11">
        <v>145</v>
      </c>
      <c r="D5" t="s">
        <v>57</v>
      </c>
      <c r="E5" t="str">
        <f t="shared" si="0"/>
        <v>A1145Антрацит</v>
      </c>
    </row>
    <row r="6" spans="2:5" x14ac:dyDescent="0.3">
      <c r="B6" t="s">
        <v>51</v>
      </c>
      <c r="C6" s="11">
        <v>145</v>
      </c>
      <c r="D6" t="s">
        <v>53</v>
      </c>
      <c r="E6" t="str">
        <f t="shared" si="0"/>
        <v>B1145Белый</v>
      </c>
    </row>
    <row r="7" spans="2:5" x14ac:dyDescent="0.3">
      <c r="B7" t="s">
        <v>51</v>
      </c>
      <c r="C7" s="11">
        <v>145</v>
      </c>
      <c r="D7" t="s">
        <v>54</v>
      </c>
      <c r="E7" t="str">
        <f t="shared" si="0"/>
        <v>B1145Серый</v>
      </c>
    </row>
    <row r="8" spans="2:5" x14ac:dyDescent="0.3">
      <c r="B8" t="s">
        <v>51</v>
      </c>
      <c r="C8" s="11">
        <v>145</v>
      </c>
      <c r="D8" t="s">
        <v>55</v>
      </c>
      <c r="E8" t="str">
        <f t="shared" si="0"/>
        <v>B1145Черный</v>
      </c>
    </row>
    <row r="9" spans="2:5" x14ac:dyDescent="0.3">
      <c r="B9" t="s">
        <v>51</v>
      </c>
      <c r="C9" s="11">
        <v>145</v>
      </c>
      <c r="D9" t="s">
        <v>56</v>
      </c>
      <c r="E9" t="str">
        <f t="shared" si="0"/>
        <v>B1145Мокка</v>
      </c>
    </row>
    <row r="10" spans="2:5" x14ac:dyDescent="0.3">
      <c r="B10" t="s">
        <v>51</v>
      </c>
      <c r="C10" s="11">
        <v>145</v>
      </c>
      <c r="D10" t="s">
        <v>57</v>
      </c>
      <c r="E10" t="str">
        <f t="shared" si="0"/>
        <v>B1145Антрацит</v>
      </c>
    </row>
    <row r="11" spans="2:5" x14ac:dyDescent="0.3">
      <c r="B11" t="s">
        <v>52</v>
      </c>
      <c r="C11" s="11">
        <v>145</v>
      </c>
      <c r="D11" t="s">
        <v>53</v>
      </c>
      <c r="E11" t="str">
        <f t="shared" si="0"/>
        <v>C1145Белый</v>
      </c>
    </row>
    <row r="12" spans="2:5" x14ac:dyDescent="0.3">
      <c r="B12" t="s">
        <v>52</v>
      </c>
      <c r="C12" s="11">
        <v>145</v>
      </c>
      <c r="D12" t="s">
        <v>54</v>
      </c>
      <c r="E12" t="str">
        <f t="shared" si="0"/>
        <v>C1145Серый</v>
      </c>
    </row>
    <row r="13" spans="2:5" x14ac:dyDescent="0.3">
      <c r="B13" t="s">
        <v>52</v>
      </c>
      <c r="C13" s="11">
        <v>145</v>
      </c>
      <c r="D13" t="s">
        <v>55</v>
      </c>
      <c r="E13" t="str">
        <f t="shared" si="0"/>
        <v>C1145Черный</v>
      </c>
    </row>
    <row r="14" spans="2:5" x14ac:dyDescent="0.3">
      <c r="B14" t="s">
        <v>52</v>
      </c>
      <c r="C14" s="11">
        <v>145</v>
      </c>
      <c r="D14" t="s">
        <v>56</v>
      </c>
      <c r="E14" t="str">
        <f t="shared" si="0"/>
        <v>C1145Мокка</v>
      </c>
    </row>
    <row r="15" spans="2:5" x14ac:dyDescent="0.3">
      <c r="B15" t="s">
        <v>50</v>
      </c>
      <c r="C15" s="11">
        <v>195</v>
      </c>
      <c r="D15" t="s">
        <v>53</v>
      </c>
      <c r="E15" t="str">
        <f t="shared" si="0"/>
        <v>A1195Белый</v>
      </c>
    </row>
    <row r="16" spans="2:5" x14ac:dyDescent="0.3">
      <c r="B16" t="s">
        <v>50</v>
      </c>
      <c r="C16" s="11">
        <v>195</v>
      </c>
      <c r="D16" t="s">
        <v>54</v>
      </c>
      <c r="E16" t="str">
        <f t="shared" si="0"/>
        <v>A1195Серый</v>
      </c>
    </row>
    <row r="17" spans="2:5" x14ac:dyDescent="0.3">
      <c r="B17" t="s">
        <v>50</v>
      </c>
      <c r="C17" s="11">
        <v>195</v>
      </c>
      <c r="D17" t="s">
        <v>55</v>
      </c>
      <c r="E17" t="str">
        <f t="shared" si="0"/>
        <v>A1195Черный</v>
      </c>
    </row>
    <row r="18" spans="2:5" x14ac:dyDescent="0.3">
      <c r="B18" t="s">
        <v>50</v>
      </c>
      <c r="C18" s="11">
        <v>195</v>
      </c>
      <c r="D18" t="s">
        <v>56</v>
      </c>
      <c r="E18" t="str">
        <f t="shared" si="0"/>
        <v>A1195Мокка</v>
      </c>
    </row>
    <row r="19" spans="2:5" x14ac:dyDescent="0.3">
      <c r="B19" t="s">
        <v>50</v>
      </c>
      <c r="C19" s="11">
        <v>195</v>
      </c>
      <c r="D19" t="s">
        <v>57</v>
      </c>
      <c r="E19" t="str">
        <f t="shared" si="0"/>
        <v>A1195Антрацит</v>
      </c>
    </row>
    <row r="20" spans="2:5" x14ac:dyDescent="0.3">
      <c r="B20" t="s">
        <v>51</v>
      </c>
      <c r="C20" s="11">
        <v>195</v>
      </c>
      <c r="D20" t="s">
        <v>53</v>
      </c>
      <c r="E20" t="str">
        <f t="shared" si="0"/>
        <v>B1195Белый</v>
      </c>
    </row>
    <row r="21" spans="2:5" x14ac:dyDescent="0.3">
      <c r="B21" t="s">
        <v>51</v>
      </c>
      <c r="C21" s="11">
        <v>195</v>
      </c>
      <c r="D21" t="s">
        <v>54</v>
      </c>
      <c r="E21" t="str">
        <f t="shared" si="0"/>
        <v>B1195Серый</v>
      </c>
    </row>
    <row r="22" spans="2:5" x14ac:dyDescent="0.3">
      <c r="B22" t="s">
        <v>51</v>
      </c>
      <c r="C22" s="11">
        <v>195</v>
      </c>
      <c r="D22" t="s">
        <v>55</v>
      </c>
      <c r="E22" t="str">
        <f t="shared" si="0"/>
        <v>B1195Черный</v>
      </c>
    </row>
    <row r="23" spans="2:5" x14ac:dyDescent="0.3">
      <c r="B23" t="s">
        <v>51</v>
      </c>
      <c r="C23" s="11">
        <v>195</v>
      </c>
      <c r="D23" t="s">
        <v>56</v>
      </c>
      <c r="E23" t="str">
        <f t="shared" si="0"/>
        <v>B1195Мокка</v>
      </c>
    </row>
    <row r="24" spans="2:5" x14ac:dyDescent="0.3">
      <c r="B24" t="s">
        <v>51</v>
      </c>
      <c r="C24" s="11">
        <v>195</v>
      </c>
      <c r="D24" t="s">
        <v>57</v>
      </c>
      <c r="E24" t="str">
        <f t="shared" si="0"/>
        <v>B1195Антрацит</v>
      </c>
    </row>
    <row r="25" spans="2:5" x14ac:dyDescent="0.3">
      <c r="B25" t="s">
        <v>52</v>
      </c>
      <c r="C25" s="11">
        <v>195</v>
      </c>
      <c r="D25" t="s">
        <v>53</v>
      </c>
      <c r="E25" t="str">
        <f t="shared" si="0"/>
        <v>C1195Белый</v>
      </c>
    </row>
    <row r="26" spans="2:5" x14ac:dyDescent="0.3">
      <c r="B26" t="s">
        <v>52</v>
      </c>
      <c r="C26" s="11">
        <v>195</v>
      </c>
      <c r="D26" t="s">
        <v>54</v>
      </c>
      <c r="E26" t="str">
        <f t="shared" si="0"/>
        <v>C1195Серый</v>
      </c>
    </row>
    <row r="27" spans="2:5" x14ac:dyDescent="0.3">
      <c r="B27" t="s">
        <v>52</v>
      </c>
      <c r="C27" s="11">
        <v>195</v>
      </c>
      <c r="D27" t="s">
        <v>55</v>
      </c>
      <c r="E27" t="str">
        <f t="shared" si="0"/>
        <v>C1195Черный</v>
      </c>
    </row>
    <row r="28" spans="2:5" x14ac:dyDescent="0.3">
      <c r="B28" t="s">
        <v>52</v>
      </c>
      <c r="C28" s="11">
        <v>195</v>
      </c>
      <c r="D28" t="s">
        <v>56</v>
      </c>
      <c r="E28" t="str">
        <f t="shared" si="0"/>
        <v>C1195Мокка</v>
      </c>
    </row>
    <row r="29" spans="2:5" x14ac:dyDescent="0.3">
      <c r="B29" t="s">
        <v>52</v>
      </c>
      <c r="C29" s="11">
        <v>195</v>
      </c>
      <c r="D29" t="s">
        <v>57</v>
      </c>
      <c r="E29" t="str">
        <f t="shared" si="0"/>
        <v>C1195Антрацит</v>
      </c>
    </row>
    <row r="30" spans="2:5" x14ac:dyDescent="0.3">
      <c r="B30" t="s">
        <v>50</v>
      </c>
      <c r="C30" s="11">
        <v>237</v>
      </c>
      <c r="D30" t="s">
        <v>53</v>
      </c>
      <c r="E30" t="str">
        <f t="shared" si="0"/>
        <v>A1237Белый</v>
      </c>
    </row>
    <row r="31" spans="2:5" x14ac:dyDescent="0.3">
      <c r="B31" t="s">
        <v>50</v>
      </c>
      <c r="C31" s="11">
        <v>237</v>
      </c>
      <c r="D31" t="s">
        <v>54</v>
      </c>
      <c r="E31" t="str">
        <f t="shared" si="0"/>
        <v>A1237Серый</v>
      </c>
    </row>
    <row r="32" spans="2:5" x14ac:dyDescent="0.3">
      <c r="B32" t="s">
        <v>50</v>
      </c>
      <c r="C32" s="11">
        <v>237</v>
      </c>
      <c r="D32" t="s">
        <v>55</v>
      </c>
      <c r="E32" t="str">
        <f t="shared" si="0"/>
        <v>A1237Черный</v>
      </c>
    </row>
    <row r="33" spans="2:5" x14ac:dyDescent="0.3">
      <c r="B33" t="s">
        <v>50</v>
      </c>
      <c r="C33" s="11">
        <v>237</v>
      </c>
      <c r="D33" t="s">
        <v>56</v>
      </c>
      <c r="E33" t="str">
        <f t="shared" si="0"/>
        <v>A1237Мокка</v>
      </c>
    </row>
    <row r="34" spans="2:5" x14ac:dyDescent="0.3">
      <c r="B34" t="s">
        <v>50</v>
      </c>
      <c r="C34" s="11">
        <v>237</v>
      </c>
      <c r="D34" t="s">
        <v>57</v>
      </c>
      <c r="E34" t="str">
        <f t="shared" si="0"/>
        <v>A1237Антрацит</v>
      </c>
    </row>
    <row r="35" spans="2:5" x14ac:dyDescent="0.3">
      <c r="B35" t="s">
        <v>51</v>
      </c>
      <c r="C35" s="11">
        <v>237</v>
      </c>
      <c r="D35" t="s">
        <v>53</v>
      </c>
      <c r="E35" t="str">
        <f t="shared" si="0"/>
        <v>B1237Белый</v>
      </c>
    </row>
    <row r="36" spans="2:5" x14ac:dyDescent="0.3">
      <c r="B36" t="s">
        <v>51</v>
      </c>
      <c r="C36" s="11">
        <v>237</v>
      </c>
      <c r="D36" t="s">
        <v>54</v>
      </c>
      <c r="E36" t="str">
        <f t="shared" si="0"/>
        <v>B1237Серый</v>
      </c>
    </row>
    <row r="37" spans="2:5" x14ac:dyDescent="0.3">
      <c r="B37" t="s">
        <v>51</v>
      </c>
      <c r="C37" s="11">
        <v>237</v>
      </c>
      <c r="D37" t="s">
        <v>55</v>
      </c>
      <c r="E37" t="str">
        <f t="shared" si="0"/>
        <v>B1237Черный</v>
      </c>
    </row>
    <row r="38" spans="2:5" x14ac:dyDescent="0.3">
      <c r="B38" t="s">
        <v>51</v>
      </c>
      <c r="C38" s="11">
        <v>237</v>
      </c>
      <c r="D38" t="s">
        <v>56</v>
      </c>
      <c r="E38" t="str">
        <f t="shared" si="0"/>
        <v>B1237Мокка</v>
      </c>
    </row>
    <row r="39" spans="2:5" x14ac:dyDescent="0.3">
      <c r="B39" t="s">
        <v>51</v>
      </c>
      <c r="C39" s="11">
        <v>237</v>
      </c>
      <c r="D39" t="s">
        <v>57</v>
      </c>
      <c r="E39" t="str">
        <f t="shared" si="0"/>
        <v>B1237Антрацит</v>
      </c>
    </row>
    <row r="40" spans="2:5" x14ac:dyDescent="0.3">
      <c r="B40" t="s">
        <v>52</v>
      </c>
      <c r="C40" s="11">
        <v>237</v>
      </c>
      <c r="D40" t="s">
        <v>53</v>
      </c>
      <c r="E40" t="str">
        <f t="shared" si="0"/>
        <v>C1237Белый</v>
      </c>
    </row>
    <row r="41" spans="2:5" x14ac:dyDescent="0.3">
      <c r="B41" t="s">
        <v>52</v>
      </c>
      <c r="C41" s="11">
        <v>237</v>
      </c>
      <c r="D41" t="s">
        <v>54</v>
      </c>
      <c r="E41" t="str">
        <f t="shared" si="0"/>
        <v>C1237Серый</v>
      </c>
    </row>
    <row r="42" spans="2:5" x14ac:dyDescent="0.3">
      <c r="B42" t="s">
        <v>52</v>
      </c>
      <c r="C42" s="11">
        <v>237</v>
      </c>
      <c r="D42" t="s">
        <v>55</v>
      </c>
      <c r="E42" t="str">
        <f t="shared" si="0"/>
        <v>C1237Черный</v>
      </c>
    </row>
    <row r="43" spans="2:5" x14ac:dyDescent="0.3">
      <c r="B43" t="s">
        <v>52</v>
      </c>
      <c r="C43" s="11">
        <v>237</v>
      </c>
      <c r="D43" t="s">
        <v>56</v>
      </c>
      <c r="E43" t="str">
        <f t="shared" si="0"/>
        <v>C1237Мокка</v>
      </c>
    </row>
    <row r="44" spans="2:5" x14ac:dyDescent="0.3">
      <c r="B44" t="s">
        <v>50</v>
      </c>
      <c r="C44" s="11">
        <v>345</v>
      </c>
      <c r="D44" t="s">
        <v>53</v>
      </c>
      <c r="E44" t="str">
        <f t="shared" si="0"/>
        <v>A1345Белый</v>
      </c>
    </row>
    <row r="45" spans="2:5" x14ac:dyDescent="0.3">
      <c r="B45" t="s">
        <v>50</v>
      </c>
      <c r="C45" s="11">
        <v>345</v>
      </c>
      <c r="D45" t="s">
        <v>54</v>
      </c>
      <c r="E45" t="str">
        <f t="shared" si="0"/>
        <v>A1345Серый</v>
      </c>
    </row>
    <row r="46" spans="2:5" x14ac:dyDescent="0.3">
      <c r="B46" t="s">
        <v>50</v>
      </c>
      <c r="C46" s="11">
        <v>345</v>
      </c>
      <c r="D46" t="s">
        <v>55</v>
      </c>
      <c r="E46" t="str">
        <f t="shared" si="0"/>
        <v>A1345Черный</v>
      </c>
    </row>
    <row r="47" spans="2:5" x14ac:dyDescent="0.3">
      <c r="B47" t="s">
        <v>50</v>
      </c>
      <c r="C47" s="11">
        <v>345</v>
      </c>
      <c r="D47" t="s">
        <v>56</v>
      </c>
      <c r="E47" t="str">
        <f t="shared" si="0"/>
        <v>A1345Мокка</v>
      </c>
    </row>
    <row r="48" spans="2:5" x14ac:dyDescent="0.3">
      <c r="B48" t="s">
        <v>50</v>
      </c>
      <c r="C48" s="11">
        <v>345</v>
      </c>
      <c r="D48" t="s">
        <v>57</v>
      </c>
      <c r="E48" t="str">
        <f t="shared" si="0"/>
        <v>A1345Антрацит</v>
      </c>
    </row>
    <row r="49" spans="2:5" x14ac:dyDescent="0.3">
      <c r="B49" t="s">
        <v>51</v>
      </c>
      <c r="C49" s="11">
        <v>345</v>
      </c>
      <c r="D49" t="s">
        <v>53</v>
      </c>
      <c r="E49" t="str">
        <f t="shared" si="0"/>
        <v>B1345Белый</v>
      </c>
    </row>
    <row r="50" spans="2:5" x14ac:dyDescent="0.3">
      <c r="B50" t="s">
        <v>51</v>
      </c>
      <c r="C50" s="11">
        <v>345</v>
      </c>
      <c r="D50" t="s">
        <v>54</v>
      </c>
      <c r="E50" t="str">
        <f t="shared" si="0"/>
        <v>B1345Серый</v>
      </c>
    </row>
    <row r="51" spans="2:5" x14ac:dyDescent="0.3">
      <c r="B51" t="s">
        <v>51</v>
      </c>
      <c r="C51" s="11">
        <v>345</v>
      </c>
      <c r="D51" t="s">
        <v>55</v>
      </c>
      <c r="E51" t="str">
        <f t="shared" si="0"/>
        <v>B1345Черный</v>
      </c>
    </row>
    <row r="52" spans="2:5" x14ac:dyDescent="0.3">
      <c r="B52" t="s">
        <v>51</v>
      </c>
      <c r="C52" s="11">
        <v>345</v>
      </c>
      <c r="D52" t="s">
        <v>56</v>
      </c>
      <c r="E52" t="str">
        <f t="shared" si="0"/>
        <v>B1345Мокка</v>
      </c>
    </row>
    <row r="53" spans="2:5" x14ac:dyDescent="0.3">
      <c r="B53" t="s">
        <v>51</v>
      </c>
      <c r="C53" s="11">
        <v>345</v>
      </c>
      <c r="D53" t="s">
        <v>57</v>
      </c>
      <c r="E53" t="str">
        <f t="shared" si="0"/>
        <v>B1345Антрацит</v>
      </c>
    </row>
    <row r="54" spans="2:5" x14ac:dyDescent="0.3">
      <c r="B54" t="s">
        <v>52</v>
      </c>
      <c r="C54" s="11">
        <v>345</v>
      </c>
      <c r="D54" t="s">
        <v>53</v>
      </c>
      <c r="E54" t="str">
        <f t="shared" si="0"/>
        <v>C1345Белый</v>
      </c>
    </row>
    <row r="55" spans="2:5" x14ac:dyDescent="0.3">
      <c r="B55" t="s">
        <v>52</v>
      </c>
      <c r="C55" s="11">
        <v>345</v>
      </c>
      <c r="D55" t="s">
        <v>54</v>
      </c>
      <c r="E55" t="str">
        <f t="shared" si="0"/>
        <v>C1345Серый</v>
      </c>
    </row>
    <row r="56" spans="2:5" x14ac:dyDescent="0.3">
      <c r="B56" t="s">
        <v>52</v>
      </c>
      <c r="C56" s="11">
        <v>345</v>
      </c>
      <c r="D56" t="s">
        <v>55</v>
      </c>
      <c r="E56" t="str">
        <f t="shared" si="0"/>
        <v>C1345Черный</v>
      </c>
    </row>
    <row r="57" spans="2:5" x14ac:dyDescent="0.3">
      <c r="B57" t="s">
        <v>52</v>
      </c>
      <c r="C57" s="11">
        <v>345</v>
      </c>
      <c r="D57" t="s">
        <v>56</v>
      </c>
      <c r="E57" t="str">
        <f t="shared" si="0"/>
        <v>C1345Мокка</v>
      </c>
    </row>
    <row r="58" spans="2:5" x14ac:dyDescent="0.3">
      <c r="B58" t="s">
        <v>52</v>
      </c>
      <c r="C58" s="11">
        <v>345</v>
      </c>
      <c r="D58" t="s">
        <v>57</v>
      </c>
      <c r="E58" t="str">
        <f t="shared" si="0"/>
        <v>C1345Антрацит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 Multi-Mech</vt:lpstr>
      <vt:lpstr>Лист1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 Chugunnikov</dc:creator>
  <cp:lastModifiedBy>Sergey Chugunnikov</cp:lastModifiedBy>
  <dcterms:created xsi:type="dcterms:W3CDTF">2021-11-29T14:15:30Z</dcterms:created>
  <dcterms:modified xsi:type="dcterms:W3CDTF">2022-04-13T14:55:10Z</dcterms:modified>
</cp:coreProperties>
</file>